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2"/>
  </bookViews>
  <sheets>
    <sheet name="JAN" sheetId="1" r:id="rId1"/>
    <sheet name="FEB" sheetId="2" r:id="rId2"/>
    <sheet name="MARCH" sheetId="3" r:id="rId3"/>
    <sheet name="APRIL" sheetId="4" r:id="rId4"/>
    <sheet name="MAY" sheetId="5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4"/>
  <c r="I50"/>
  <c r="H50"/>
  <c r="J39"/>
  <c r="J36"/>
  <c r="J46" i="3"/>
  <c r="I46"/>
  <c r="H46"/>
  <c r="J33"/>
  <c r="J53" i="2"/>
  <c r="I53"/>
  <c r="H53"/>
  <c r="D54"/>
  <c r="J39"/>
  <c r="F39"/>
  <c r="D39"/>
  <c r="J32"/>
  <c r="G32"/>
  <c r="F32"/>
  <c r="D32"/>
  <c r="I32" i="1"/>
  <c r="F32"/>
  <c r="J44"/>
  <c r="I44"/>
  <c r="H44"/>
  <c r="D43"/>
  <c r="D44" s="1"/>
  <c r="D42"/>
  <c r="D45" l="1"/>
  <c r="H22" i="2"/>
  <c r="H21"/>
  <c r="D26" i="4" l="1"/>
  <c r="D25"/>
  <c r="D15"/>
  <c r="D14"/>
  <c r="D13" i="3"/>
  <c r="D24"/>
  <c r="D12"/>
  <c r="D23"/>
  <c r="D22" i="2"/>
  <c r="D21"/>
  <c r="D11"/>
  <c r="D10"/>
  <c r="D11" i="1"/>
  <c r="D10"/>
  <c r="D22"/>
  <c r="D21"/>
  <c r="D11" i="5" l="1"/>
  <c r="D14" l="1"/>
  <c r="D13"/>
  <c r="D15" s="1"/>
  <c r="D16" i="4" l="1"/>
  <c r="H8" i="2"/>
  <c r="H10" l="1"/>
  <c r="H11"/>
  <c r="D14" i="3"/>
  <c r="D12" i="2"/>
  <c r="D23"/>
  <c r="D25" i="3"/>
  <c r="D12" i="1"/>
  <c r="D27" i="4"/>
  <c r="D23" i="1"/>
  <c r="H12" i="2" l="1"/>
  <c r="H23"/>
</calcChain>
</file>

<file path=xl/sharedStrings.xml><?xml version="1.0" encoding="utf-8"?>
<sst xmlns="http://schemas.openxmlformats.org/spreadsheetml/2006/main" count="268" uniqueCount="60">
  <si>
    <t>TOTAL</t>
  </si>
  <si>
    <t>A LTD</t>
  </si>
  <si>
    <t>Bill to:- My Co</t>
  </si>
  <si>
    <t>DETAILS OF SALES</t>
  </si>
  <si>
    <t>DETAILS  OF PURCHASES</t>
  </si>
  <si>
    <t>MY CO</t>
  </si>
  <si>
    <t>Bill to:- X Ltd</t>
  </si>
  <si>
    <t>PLASTIC</t>
  </si>
  <si>
    <t>B LTD</t>
  </si>
  <si>
    <t>RUBBER</t>
  </si>
  <si>
    <t>40 KG*500</t>
  </si>
  <si>
    <t>Bill to:- Y Ltd</t>
  </si>
  <si>
    <t>40 KG*600</t>
  </si>
  <si>
    <t>Q3</t>
  </si>
  <si>
    <t>TAX</t>
  </si>
  <si>
    <t>TAX RATE</t>
  </si>
  <si>
    <t>AMOUNT</t>
  </si>
  <si>
    <t>PARTICULARS</t>
  </si>
  <si>
    <t>SGST</t>
  </si>
  <si>
    <t>CGST</t>
  </si>
  <si>
    <t>Calculate Output GST,INPUT GST AND TAX PAYABLE</t>
  </si>
  <si>
    <t>GST LIABILITY(OUTPUT GST)</t>
  </si>
  <si>
    <t>GST CREDIT(INPUT GST)</t>
  </si>
  <si>
    <t>GST PAYABLE (BY CASH)</t>
  </si>
  <si>
    <t>OR</t>
  </si>
  <si>
    <t>GST CREDIT CARRY FORWARD</t>
  </si>
  <si>
    <t>2000 KG*50</t>
  </si>
  <si>
    <t>2000 KG*80</t>
  </si>
  <si>
    <t>Q4</t>
  </si>
  <si>
    <t>Continuing Q3,</t>
  </si>
  <si>
    <t>Opening Balance</t>
  </si>
  <si>
    <t>Add Credit Taken</t>
  </si>
  <si>
    <t>Less Credit Utilized</t>
  </si>
  <si>
    <t>Closing Balance</t>
  </si>
  <si>
    <t>Particulars</t>
  </si>
  <si>
    <t>BALANCE IN ELECTRONIC CREDIT REGISTER(PMT-02)</t>
  </si>
  <si>
    <t>Add Amount Deposited</t>
  </si>
  <si>
    <t>Less Amount Utilized Against CGST</t>
  </si>
  <si>
    <t>Less Amount Utilized Against SGST</t>
  </si>
  <si>
    <t>AMT</t>
  </si>
  <si>
    <t>Suppose 12000 deposited in Electronic Cash ledger</t>
  </si>
  <si>
    <t>Supposein Next Month  there is Purchase and Sales as follows</t>
  </si>
  <si>
    <t>Remaining Amount Deposited through Chalan payment</t>
  </si>
  <si>
    <t>TOTAL INPUT</t>
  </si>
  <si>
    <t>ADD OPENING</t>
  </si>
  <si>
    <t>Bill to:- CASH</t>
  </si>
  <si>
    <t>1000 KG*80</t>
  </si>
  <si>
    <t>2000 KG*30</t>
  </si>
  <si>
    <t>1600 KG*40</t>
  </si>
  <si>
    <t>Remaining 400 kg Sales Were Made through Cash @ 70 each Next month and No Purchases Made</t>
  </si>
  <si>
    <t>400 KG*70</t>
  </si>
  <si>
    <t xml:space="preserve">Electronic Cash ledger(GST PMT-05) </t>
  </si>
  <si>
    <t>CGST 9%</t>
  </si>
  <si>
    <t>SGST 9%</t>
  </si>
  <si>
    <t>CGST 6%</t>
  </si>
  <si>
    <t>SGST 6%</t>
  </si>
  <si>
    <t>Suppose Whole Tax Liability Deposited in GST PMT-05 Ledger</t>
  </si>
  <si>
    <t>Company had Rs 720 Balance in Cash ledger</t>
  </si>
  <si>
    <t xml:space="preserve"> </t>
  </si>
  <si>
    <t>SIR I AM CONFUSED IN THE MONTH OF MARCH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</si>
</sst>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1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K45"/>
  <sheetViews>
    <sheetView topLeftCell="B28" workbookViewId="0">
      <selection activeCell="K40" sqref="K40:K44"/>
    </sheetView>
  </sheetViews>
  <sheetFormatPr defaultRowHeight="15"/>
  <cols>
    <col min="3" max="3" width="32.140625" customWidth="1"/>
    <col min="4" max="4" width="10.5703125" customWidth="1"/>
    <col min="5" max="5" width="11" customWidth="1"/>
    <col min="7" max="7" width="19.7109375" customWidth="1"/>
    <col min="8" max="8" width="10.7109375" customWidth="1"/>
  </cols>
  <sheetData>
    <row r="4" spans="3:4">
      <c r="C4" s="1" t="s">
        <v>4</v>
      </c>
    </row>
    <row r="6" spans="3:4">
      <c r="C6" s="20" t="s">
        <v>1</v>
      </c>
      <c r="D6" s="20"/>
    </row>
    <row r="7" spans="3:4">
      <c r="C7" s="2" t="s">
        <v>2</v>
      </c>
      <c r="D7" s="2"/>
    </row>
    <row r="8" spans="3:4">
      <c r="C8" s="3" t="s">
        <v>7</v>
      </c>
      <c r="D8" s="3">
        <v>100000</v>
      </c>
    </row>
    <row r="9" spans="3:4">
      <c r="C9" s="3" t="s">
        <v>26</v>
      </c>
      <c r="D9" s="3"/>
    </row>
    <row r="10" spans="3:4">
      <c r="C10" s="2" t="s">
        <v>52</v>
      </c>
      <c r="D10" s="2">
        <f>D8*9%</f>
        <v>9000</v>
      </c>
    </row>
    <row r="11" spans="3:4">
      <c r="C11" s="2" t="s">
        <v>53</v>
      </c>
      <c r="D11" s="2">
        <f>D8*9%</f>
        <v>9000</v>
      </c>
    </row>
    <row r="12" spans="3:4">
      <c r="C12" s="3" t="s">
        <v>0</v>
      </c>
      <c r="D12" s="3">
        <f>SUM(D8:D11)</f>
        <v>118000</v>
      </c>
    </row>
    <row r="14" spans="3:4">
      <c r="C14" s="1" t="s">
        <v>3</v>
      </c>
    </row>
    <row r="17" spans="3:10">
      <c r="C17" s="20" t="s">
        <v>5</v>
      </c>
      <c r="D17" s="20"/>
    </row>
    <row r="18" spans="3:10">
      <c r="C18" s="2" t="s">
        <v>6</v>
      </c>
      <c r="D18" s="2"/>
    </row>
    <row r="19" spans="3:10">
      <c r="C19" s="3" t="s">
        <v>7</v>
      </c>
      <c r="D19" s="3">
        <v>160000</v>
      </c>
    </row>
    <row r="20" spans="3:10">
      <c r="C20" s="3" t="s">
        <v>27</v>
      </c>
      <c r="D20" s="3"/>
    </row>
    <row r="21" spans="3:10">
      <c r="C21" s="2" t="s">
        <v>52</v>
      </c>
      <c r="D21" s="2">
        <f>D19*9%</f>
        <v>14400</v>
      </c>
    </row>
    <row r="22" spans="3:10">
      <c r="C22" s="2" t="s">
        <v>53</v>
      </c>
      <c r="D22" s="2">
        <f>D19*9%</f>
        <v>14400</v>
      </c>
    </row>
    <row r="23" spans="3:10">
      <c r="C23" s="3" t="s">
        <v>0</v>
      </c>
      <c r="D23" s="3">
        <f>SUM(D19:D22)</f>
        <v>188800</v>
      </c>
    </row>
    <row r="26" spans="3:10">
      <c r="C26" t="s">
        <v>20</v>
      </c>
    </row>
    <row r="28" spans="3:10">
      <c r="C28" s="21" t="s">
        <v>17</v>
      </c>
      <c r="D28" s="19" t="s">
        <v>19</v>
      </c>
      <c r="E28" s="19"/>
      <c r="F28" s="19"/>
      <c r="G28" s="19" t="s">
        <v>18</v>
      </c>
      <c r="H28" s="19"/>
      <c r="I28" s="19"/>
      <c r="J28" s="19" t="s">
        <v>0</v>
      </c>
    </row>
    <row r="29" spans="3:10">
      <c r="C29" s="22"/>
      <c r="D29" s="10" t="s">
        <v>16</v>
      </c>
      <c r="E29" s="10" t="s">
        <v>15</v>
      </c>
      <c r="F29" s="10" t="s">
        <v>14</v>
      </c>
      <c r="G29" s="10" t="s">
        <v>16</v>
      </c>
      <c r="H29" s="10" t="s">
        <v>15</v>
      </c>
      <c r="I29" s="10" t="s">
        <v>14</v>
      </c>
      <c r="J29" s="19"/>
    </row>
    <row r="30" spans="3:10">
      <c r="C30" s="2" t="s">
        <v>21</v>
      </c>
      <c r="D30" s="6">
        <v>160000</v>
      </c>
      <c r="E30" s="11">
        <v>0.09</v>
      </c>
      <c r="F30" s="6">
        <v>14400</v>
      </c>
      <c r="G30" s="6">
        <v>160000</v>
      </c>
      <c r="H30" s="11">
        <v>0.09</v>
      </c>
      <c r="I30" s="6">
        <v>14400</v>
      </c>
      <c r="J30" s="6">
        <v>28800</v>
      </c>
    </row>
    <row r="31" spans="3:10">
      <c r="C31" s="2" t="s">
        <v>22</v>
      </c>
      <c r="D31" s="6">
        <v>100000</v>
      </c>
      <c r="E31" s="11">
        <v>0.09</v>
      </c>
      <c r="F31" s="6">
        <v>9000</v>
      </c>
      <c r="G31" s="6">
        <v>100000</v>
      </c>
      <c r="H31" s="11">
        <v>0.09</v>
      </c>
      <c r="I31" s="6">
        <v>9000</v>
      </c>
      <c r="J31" s="6">
        <v>18000</v>
      </c>
    </row>
    <row r="32" spans="3:10">
      <c r="C32" s="2" t="s">
        <v>23</v>
      </c>
      <c r="D32" s="6">
        <v>260000</v>
      </c>
      <c r="E32" s="6">
        <v>18</v>
      </c>
      <c r="F32" s="6">
        <f>F30-F31</f>
        <v>5400</v>
      </c>
      <c r="G32" s="6">
        <v>260000</v>
      </c>
      <c r="H32" s="6">
        <v>18</v>
      </c>
      <c r="I32" s="6">
        <f>I30-I31</f>
        <v>5400</v>
      </c>
      <c r="J32" s="6">
        <v>10800</v>
      </c>
    </row>
    <row r="36" spans="3:11">
      <c r="C36" s="16" t="s">
        <v>56</v>
      </c>
      <c r="D36" s="16"/>
      <c r="E36" s="16"/>
      <c r="F36" s="16"/>
    </row>
    <row r="39" spans="3:11">
      <c r="C39" s="1" t="s">
        <v>51</v>
      </c>
      <c r="G39" s="17" t="s">
        <v>35</v>
      </c>
      <c r="H39" s="17"/>
      <c r="I39" s="17"/>
      <c r="J39" s="17"/>
      <c r="K39" s="17"/>
    </row>
    <row r="40" spans="3:11">
      <c r="C40" s="13" t="s">
        <v>17</v>
      </c>
      <c r="D40" s="14" t="s">
        <v>39</v>
      </c>
      <c r="G40" s="5" t="s">
        <v>34</v>
      </c>
      <c r="H40" s="12" t="s">
        <v>19</v>
      </c>
      <c r="I40" s="12" t="s">
        <v>18</v>
      </c>
      <c r="J40" s="12" t="s">
        <v>0</v>
      </c>
      <c r="K40" s="18"/>
    </row>
    <row r="41" spans="3:11">
      <c r="C41" s="2" t="s">
        <v>30</v>
      </c>
      <c r="D41" s="6">
        <v>0</v>
      </c>
      <c r="G41" s="2" t="s">
        <v>30</v>
      </c>
      <c r="H41" s="6">
        <v>0</v>
      </c>
      <c r="I41" s="6">
        <v>0</v>
      </c>
      <c r="J41" s="6">
        <v>0</v>
      </c>
      <c r="K41" s="18"/>
    </row>
    <row r="42" spans="3:11">
      <c r="C42" s="2" t="s">
        <v>36</v>
      </c>
      <c r="D42" s="6">
        <f>J32</f>
        <v>10800</v>
      </c>
      <c r="G42" s="2" t="s">
        <v>31</v>
      </c>
      <c r="H42" s="6">
        <v>9000</v>
      </c>
      <c r="I42" s="6">
        <v>9000</v>
      </c>
      <c r="J42" s="6">
        <v>18000</v>
      </c>
      <c r="K42" s="18"/>
    </row>
    <row r="43" spans="3:11">
      <c r="C43" s="2" t="s">
        <v>37</v>
      </c>
      <c r="D43" s="6">
        <f>F32</f>
        <v>5400</v>
      </c>
      <c r="G43" s="2" t="s">
        <v>32</v>
      </c>
      <c r="H43" s="6">
        <v>9000</v>
      </c>
      <c r="I43" s="6">
        <v>9000</v>
      </c>
      <c r="J43" s="6">
        <v>18000</v>
      </c>
      <c r="K43" s="18"/>
    </row>
    <row r="44" spans="3:11">
      <c r="C44" s="2" t="s">
        <v>38</v>
      </c>
      <c r="D44" s="6">
        <f>D43</f>
        <v>5400</v>
      </c>
      <c r="G44" s="2" t="s">
        <v>33</v>
      </c>
      <c r="H44" s="6">
        <f>H41+H42-H43</f>
        <v>0</v>
      </c>
      <c r="I44" s="6">
        <f>I41+I42-I43</f>
        <v>0</v>
      </c>
      <c r="J44" s="6">
        <f>J41+J42-J43</f>
        <v>0</v>
      </c>
      <c r="K44" s="18"/>
    </row>
    <row r="45" spans="3:11">
      <c r="C45" s="2" t="s">
        <v>33</v>
      </c>
      <c r="D45" s="6">
        <f>D41+D42-D43-D44</f>
        <v>0</v>
      </c>
    </row>
  </sheetData>
  <mergeCells count="9">
    <mergeCell ref="C36:F36"/>
    <mergeCell ref="G39:K39"/>
    <mergeCell ref="K40:K44"/>
    <mergeCell ref="J28:J29"/>
    <mergeCell ref="C6:D6"/>
    <mergeCell ref="C17:D17"/>
    <mergeCell ref="D28:F28"/>
    <mergeCell ref="G28:I28"/>
    <mergeCell ref="C28:C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J54"/>
  <sheetViews>
    <sheetView topLeftCell="A25" workbookViewId="0">
      <selection activeCell="J54" sqref="J54"/>
    </sheetView>
  </sheetViews>
  <sheetFormatPr defaultRowHeight="15"/>
  <cols>
    <col min="3" max="3" width="31.7109375" customWidth="1"/>
    <col min="4" max="4" width="9.42578125" customWidth="1"/>
    <col min="5" max="5" width="10.28515625" customWidth="1"/>
    <col min="7" max="7" width="20" customWidth="1"/>
    <col min="8" max="8" width="10.42578125" customWidth="1"/>
  </cols>
  <sheetData>
    <row r="4" spans="3:8">
      <c r="C4" s="1" t="s">
        <v>4</v>
      </c>
    </row>
    <row r="6" spans="3:8">
      <c r="C6" s="20" t="s">
        <v>1</v>
      </c>
      <c r="D6" s="20"/>
      <c r="G6" s="20" t="s">
        <v>8</v>
      </c>
      <c r="H6" s="20"/>
    </row>
    <row r="7" spans="3:8">
      <c r="C7" s="2" t="s">
        <v>2</v>
      </c>
      <c r="D7" s="2"/>
      <c r="G7" s="2" t="s">
        <v>2</v>
      </c>
      <c r="H7" s="2"/>
    </row>
    <row r="8" spans="3:8">
      <c r="C8" s="3" t="s">
        <v>7</v>
      </c>
      <c r="D8" s="3">
        <v>100000</v>
      </c>
      <c r="G8" s="3" t="s">
        <v>9</v>
      </c>
      <c r="H8" s="3">
        <f>40*500</f>
        <v>20000</v>
      </c>
    </row>
    <row r="9" spans="3:8">
      <c r="C9" s="3" t="s">
        <v>26</v>
      </c>
      <c r="D9" s="3"/>
      <c r="G9" s="3" t="s">
        <v>10</v>
      </c>
      <c r="H9" s="3"/>
    </row>
    <row r="10" spans="3:8">
      <c r="C10" s="2" t="s">
        <v>52</v>
      </c>
      <c r="D10" s="2">
        <f>D8*9%</f>
        <v>9000</v>
      </c>
      <c r="G10" s="2" t="s">
        <v>54</v>
      </c>
      <c r="H10" s="2">
        <f>H8*6%</f>
        <v>1200</v>
      </c>
    </row>
    <row r="11" spans="3:8">
      <c r="C11" s="2" t="s">
        <v>53</v>
      </c>
      <c r="D11" s="2">
        <f>D8*9%</f>
        <v>9000</v>
      </c>
      <c r="G11" s="2" t="s">
        <v>55</v>
      </c>
      <c r="H11" s="2">
        <f>H8*6%</f>
        <v>1200</v>
      </c>
    </row>
    <row r="12" spans="3:8">
      <c r="C12" s="3" t="s">
        <v>0</v>
      </c>
      <c r="D12" s="3">
        <f>SUM(D8:D11)</f>
        <v>118000</v>
      </c>
      <c r="G12" s="3" t="s">
        <v>0</v>
      </c>
      <c r="H12" s="3">
        <f>SUM(H8:H11)</f>
        <v>22400</v>
      </c>
    </row>
    <row r="14" spans="3:8">
      <c r="C14" s="1" t="s">
        <v>3</v>
      </c>
    </row>
    <row r="17" spans="3:10">
      <c r="C17" s="20" t="s">
        <v>5</v>
      </c>
      <c r="D17" s="20"/>
      <c r="G17" s="20" t="s">
        <v>5</v>
      </c>
      <c r="H17" s="20"/>
    </row>
    <row r="18" spans="3:10">
      <c r="C18" s="2" t="s">
        <v>6</v>
      </c>
      <c r="D18" s="2"/>
      <c r="G18" s="2" t="s">
        <v>11</v>
      </c>
      <c r="H18" s="2"/>
    </row>
    <row r="19" spans="3:10">
      <c r="C19" s="3" t="s">
        <v>7</v>
      </c>
      <c r="D19" s="3">
        <v>160000</v>
      </c>
      <c r="G19" s="3" t="s">
        <v>9</v>
      </c>
      <c r="H19" s="3">
        <v>24000</v>
      </c>
    </row>
    <row r="20" spans="3:10">
      <c r="C20" s="3" t="s">
        <v>27</v>
      </c>
      <c r="D20" s="3"/>
      <c r="G20" s="3" t="s">
        <v>12</v>
      </c>
      <c r="H20" s="3"/>
    </row>
    <row r="21" spans="3:10">
      <c r="C21" s="2" t="s">
        <v>52</v>
      </c>
      <c r="D21" s="2">
        <f>D19*9%</f>
        <v>14400</v>
      </c>
      <c r="G21" s="2" t="s">
        <v>54</v>
      </c>
      <c r="H21" s="2">
        <f>H19*6%</f>
        <v>1440</v>
      </c>
    </row>
    <row r="22" spans="3:10">
      <c r="C22" s="2" t="s">
        <v>53</v>
      </c>
      <c r="D22" s="2">
        <f>D19*9%</f>
        <v>14400</v>
      </c>
      <c r="G22" s="2" t="s">
        <v>55</v>
      </c>
      <c r="H22" s="2">
        <f>H19*6%</f>
        <v>1440</v>
      </c>
    </row>
    <row r="23" spans="3:10">
      <c r="C23" s="3" t="s">
        <v>0</v>
      </c>
      <c r="D23" s="3">
        <f>SUM(D19:D22)</f>
        <v>188800</v>
      </c>
      <c r="G23" s="3" t="s">
        <v>0</v>
      </c>
      <c r="H23" s="3">
        <f>SUM(H19:H22)</f>
        <v>26880</v>
      </c>
    </row>
    <row r="27" spans="3:10">
      <c r="C27" s="21" t="s">
        <v>17</v>
      </c>
      <c r="D27" s="19" t="s">
        <v>19</v>
      </c>
      <c r="E27" s="19"/>
      <c r="F27" s="19"/>
      <c r="G27" s="19" t="s">
        <v>18</v>
      </c>
      <c r="H27" s="19"/>
      <c r="I27" s="19"/>
      <c r="J27" s="19" t="s">
        <v>0</v>
      </c>
    </row>
    <row r="28" spans="3:10">
      <c r="C28" s="22"/>
      <c r="D28" s="10" t="s">
        <v>16</v>
      </c>
      <c r="E28" s="10" t="s">
        <v>15</v>
      </c>
      <c r="F28" s="10" t="s">
        <v>14</v>
      </c>
      <c r="G28" s="10" t="s">
        <v>16</v>
      </c>
      <c r="H28" s="10" t="s">
        <v>15</v>
      </c>
      <c r="I28" s="10" t="s">
        <v>14</v>
      </c>
      <c r="J28" s="19"/>
    </row>
    <row r="29" spans="3:10">
      <c r="C29" s="3" t="s">
        <v>21</v>
      </c>
      <c r="D29" s="6"/>
      <c r="E29" s="6"/>
      <c r="F29" s="6"/>
      <c r="G29" s="6"/>
      <c r="H29" s="6"/>
      <c r="I29" s="6"/>
      <c r="J29" s="6"/>
    </row>
    <row r="30" spans="3:10">
      <c r="C30" s="2" t="s">
        <v>7</v>
      </c>
      <c r="D30" s="6">
        <v>160000</v>
      </c>
      <c r="E30" s="11">
        <v>0.09</v>
      </c>
      <c r="F30" s="6">
        <v>14400</v>
      </c>
      <c r="G30" s="6">
        <v>160000</v>
      </c>
      <c r="H30" s="11">
        <v>0.09</v>
      </c>
      <c r="I30" s="6">
        <v>14400</v>
      </c>
      <c r="J30" s="6">
        <v>28800</v>
      </c>
    </row>
    <row r="31" spans="3:10">
      <c r="C31" s="2" t="s">
        <v>9</v>
      </c>
      <c r="D31" s="6">
        <v>24000</v>
      </c>
      <c r="E31" s="11">
        <v>0.06</v>
      </c>
      <c r="F31" s="6">
        <v>1440</v>
      </c>
      <c r="G31" s="6">
        <v>24000</v>
      </c>
      <c r="H31" s="11">
        <v>0.06</v>
      </c>
      <c r="I31" s="6">
        <v>1440</v>
      </c>
      <c r="J31" s="6">
        <v>2880</v>
      </c>
    </row>
    <row r="32" spans="3:10">
      <c r="C32" s="3" t="s">
        <v>0</v>
      </c>
      <c r="D32" s="6">
        <f>SUM(D30+D31)</f>
        <v>184000</v>
      </c>
      <c r="E32" s="6">
        <v>15</v>
      </c>
      <c r="F32" s="6">
        <f>SUM(F30:F31)</f>
        <v>15840</v>
      </c>
      <c r="G32" s="6">
        <f>SUM(G30:G31)</f>
        <v>184000</v>
      </c>
      <c r="H32" s="6">
        <v>15</v>
      </c>
      <c r="I32" s="6">
        <v>15840</v>
      </c>
      <c r="J32" s="6">
        <f>SUM(J30:J31)</f>
        <v>31680</v>
      </c>
    </row>
    <row r="33" spans="3:10">
      <c r="C33" s="3"/>
      <c r="D33" s="6"/>
      <c r="E33" s="6"/>
      <c r="F33" s="6"/>
      <c r="G33" s="6"/>
      <c r="H33" s="6"/>
      <c r="I33" s="6"/>
      <c r="J33" s="6"/>
    </row>
    <row r="34" spans="3:10">
      <c r="C34" s="3" t="s">
        <v>22</v>
      </c>
      <c r="D34" s="6"/>
      <c r="E34" s="6"/>
      <c r="F34" s="6"/>
      <c r="G34" s="6"/>
      <c r="H34" s="6"/>
      <c r="I34" s="6"/>
      <c r="J34" s="6"/>
    </row>
    <row r="35" spans="3:10">
      <c r="C35" s="2" t="s">
        <v>7</v>
      </c>
      <c r="D35" s="6">
        <v>100000</v>
      </c>
      <c r="E35" s="11">
        <v>0.09</v>
      </c>
      <c r="F35" s="6">
        <v>9000</v>
      </c>
      <c r="G35" s="6">
        <v>100000</v>
      </c>
      <c r="H35" s="11">
        <v>0.09</v>
      </c>
      <c r="I35" s="6">
        <v>9000</v>
      </c>
      <c r="J35" s="6">
        <v>18000</v>
      </c>
    </row>
    <row r="36" spans="3:10">
      <c r="C36" s="2" t="s">
        <v>9</v>
      </c>
      <c r="D36" s="6">
        <v>20000</v>
      </c>
      <c r="E36" s="11">
        <v>0.06</v>
      </c>
      <c r="F36" s="6">
        <v>1200</v>
      </c>
      <c r="G36" s="6">
        <v>20000</v>
      </c>
      <c r="H36" s="11">
        <v>0.06</v>
      </c>
      <c r="I36" s="6">
        <v>1200</v>
      </c>
      <c r="J36" s="6">
        <v>2400</v>
      </c>
    </row>
    <row r="37" spans="3:10">
      <c r="C37" s="3" t="s">
        <v>0</v>
      </c>
      <c r="D37" s="6">
        <v>120000</v>
      </c>
      <c r="E37" s="6">
        <v>15</v>
      </c>
      <c r="F37" s="6">
        <v>10200</v>
      </c>
      <c r="G37" s="6">
        <v>120000</v>
      </c>
      <c r="H37" s="6">
        <v>15</v>
      </c>
      <c r="I37" s="6">
        <v>10200</v>
      </c>
      <c r="J37" s="6">
        <v>20400</v>
      </c>
    </row>
    <row r="38" spans="3:10">
      <c r="C38" s="3"/>
      <c r="D38" s="6"/>
      <c r="E38" s="6"/>
      <c r="F38" s="6"/>
      <c r="G38" s="6"/>
      <c r="H38" s="6"/>
      <c r="I38" s="6"/>
      <c r="J38" s="6"/>
    </row>
    <row r="39" spans="3:10">
      <c r="C39" s="3" t="s">
        <v>23</v>
      </c>
      <c r="D39" s="6">
        <f>SUM(D32+D37)</f>
        <v>304000</v>
      </c>
      <c r="E39" s="6">
        <v>30</v>
      </c>
      <c r="F39" s="6">
        <f>SUM(F32+F37)</f>
        <v>26040</v>
      </c>
      <c r="G39" s="6">
        <v>304000</v>
      </c>
      <c r="H39" s="6">
        <v>30</v>
      </c>
      <c r="I39" s="6">
        <v>26040</v>
      </c>
      <c r="J39" s="6">
        <f>J32-J37</f>
        <v>11280</v>
      </c>
    </row>
    <row r="42" spans="3:10">
      <c r="C42" s="16" t="s">
        <v>40</v>
      </c>
      <c r="D42" s="16"/>
      <c r="E42" s="16"/>
    </row>
    <row r="48" spans="3:10">
      <c r="C48" s="1" t="s">
        <v>51</v>
      </c>
      <c r="G48" s="1" t="s">
        <v>35</v>
      </c>
    </row>
    <row r="49" spans="3:10">
      <c r="C49" s="13" t="s">
        <v>17</v>
      </c>
      <c r="D49" s="14" t="s">
        <v>39</v>
      </c>
      <c r="G49" s="5" t="s">
        <v>34</v>
      </c>
      <c r="H49" s="12" t="s">
        <v>19</v>
      </c>
      <c r="I49" s="12" t="s">
        <v>18</v>
      </c>
      <c r="J49" s="12" t="s">
        <v>0</v>
      </c>
    </row>
    <row r="50" spans="3:10">
      <c r="C50" s="2" t="s">
        <v>30</v>
      </c>
      <c r="D50" s="6">
        <v>0</v>
      </c>
      <c r="G50" s="2" t="s">
        <v>30</v>
      </c>
      <c r="H50" s="6">
        <v>0</v>
      </c>
      <c r="I50" s="6">
        <v>0</v>
      </c>
      <c r="J50" s="6">
        <v>0</v>
      </c>
    </row>
    <row r="51" spans="3:10">
      <c r="C51" s="2" t="s">
        <v>36</v>
      </c>
      <c r="D51" s="6">
        <v>12000</v>
      </c>
      <c r="G51" s="2" t="s">
        <v>31</v>
      </c>
      <c r="H51" s="6">
        <v>13020</v>
      </c>
      <c r="I51" s="6">
        <v>13020</v>
      </c>
      <c r="J51" s="6">
        <v>26040</v>
      </c>
    </row>
    <row r="52" spans="3:10">
      <c r="C52" s="2" t="s">
        <v>37</v>
      </c>
      <c r="D52" s="6">
        <v>5640</v>
      </c>
      <c r="G52" s="2" t="s">
        <v>32</v>
      </c>
      <c r="H52" s="6">
        <v>13020</v>
      </c>
      <c r="I52" s="6">
        <v>13020</v>
      </c>
      <c r="J52" s="6">
        <v>26040</v>
      </c>
    </row>
    <row r="53" spans="3:10">
      <c r="C53" s="2" t="s">
        <v>38</v>
      </c>
      <c r="D53" s="6">
        <v>5640</v>
      </c>
      <c r="G53" s="2" t="s">
        <v>33</v>
      </c>
      <c r="H53" s="6">
        <f>H50+H51-H52</f>
        <v>0</v>
      </c>
      <c r="I53" s="6">
        <f>I50+I51-I52</f>
        <v>0</v>
      </c>
      <c r="J53" s="6">
        <f>J50+J51-J52</f>
        <v>0</v>
      </c>
    </row>
    <row r="54" spans="3:10">
      <c r="C54" s="2" t="s">
        <v>33</v>
      </c>
      <c r="D54" s="6">
        <f>D50+D51-D52-D53</f>
        <v>720</v>
      </c>
    </row>
  </sheetData>
  <mergeCells count="9">
    <mergeCell ref="C42:E42"/>
    <mergeCell ref="J27:J28"/>
    <mergeCell ref="C6:D6"/>
    <mergeCell ref="C17:D17"/>
    <mergeCell ref="G6:H6"/>
    <mergeCell ref="G17:H17"/>
    <mergeCell ref="C27:C28"/>
    <mergeCell ref="D27:F27"/>
    <mergeCell ref="G27:I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T47"/>
  <sheetViews>
    <sheetView tabSelected="1" workbookViewId="0">
      <selection activeCell="C3" sqref="C3"/>
    </sheetView>
  </sheetViews>
  <sheetFormatPr defaultRowHeight="15"/>
  <cols>
    <col min="3" max="3" width="32.5703125" customWidth="1"/>
    <col min="4" max="4" width="8.7109375" customWidth="1"/>
    <col min="5" max="5" width="10.85546875" customWidth="1"/>
    <col min="7" max="7" width="20.7109375" customWidth="1"/>
    <col min="8" max="8" width="10.85546875" customWidth="1"/>
  </cols>
  <sheetData>
    <row r="2" spans="3:20">
      <c r="C2" t="s">
        <v>59</v>
      </c>
    </row>
    <row r="3" spans="3:20">
      <c r="T3" t="s">
        <v>13</v>
      </c>
    </row>
    <row r="7" spans="3:20">
      <c r="C7" s="1" t="s">
        <v>4</v>
      </c>
    </row>
    <row r="8" spans="3:20">
      <c r="C8" s="20" t="s">
        <v>1</v>
      </c>
      <c r="D8" s="20"/>
    </row>
    <row r="9" spans="3:20">
      <c r="C9" s="2" t="s">
        <v>2</v>
      </c>
      <c r="D9" s="2"/>
    </row>
    <row r="10" spans="3:20">
      <c r="C10" s="3" t="s">
        <v>7</v>
      </c>
      <c r="D10" s="3">
        <v>100000</v>
      </c>
    </row>
    <row r="11" spans="3:20">
      <c r="C11" s="3" t="s">
        <v>26</v>
      </c>
      <c r="D11" s="3"/>
    </row>
    <row r="12" spans="3:20">
      <c r="C12" s="2" t="s">
        <v>52</v>
      </c>
      <c r="D12" s="2">
        <f>D10*9%</f>
        <v>9000</v>
      </c>
    </row>
    <row r="13" spans="3:20">
      <c r="C13" s="2" t="s">
        <v>53</v>
      </c>
      <c r="D13" s="2">
        <f>D10*9%</f>
        <v>9000</v>
      </c>
    </row>
    <row r="14" spans="3:20">
      <c r="C14" s="3" t="s">
        <v>0</v>
      </c>
      <c r="D14" s="3">
        <f>SUM(D10:D13)</f>
        <v>118000</v>
      </c>
    </row>
    <row r="16" spans="3:20">
      <c r="C16" s="1" t="s">
        <v>3</v>
      </c>
    </row>
    <row r="19" spans="3:10">
      <c r="C19" s="20" t="s">
        <v>5</v>
      </c>
      <c r="D19" s="20"/>
    </row>
    <row r="20" spans="3:10">
      <c r="C20" s="2" t="s">
        <v>6</v>
      </c>
      <c r="D20" s="2"/>
    </row>
    <row r="21" spans="3:10">
      <c r="C21" s="3" t="s">
        <v>7</v>
      </c>
      <c r="D21" s="3">
        <v>80000</v>
      </c>
    </row>
    <row r="22" spans="3:10">
      <c r="C22" s="3" t="s">
        <v>46</v>
      </c>
      <c r="D22" s="3"/>
    </row>
    <row r="23" spans="3:10">
      <c r="C23" s="2" t="s">
        <v>52</v>
      </c>
      <c r="D23" s="2">
        <f>D21*9%</f>
        <v>7200</v>
      </c>
    </row>
    <row r="24" spans="3:10">
      <c r="C24" s="2" t="s">
        <v>53</v>
      </c>
      <c r="D24" s="2">
        <f>D21*9%</f>
        <v>7200</v>
      </c>
    </row>
    <row r="25" spans="3:10">
      <c r="C25" s="3" t="s">
        <v>0</v>
      </c>
      <c r="D25" s="3">
        <f>SUM(D21:D24)</f>
        <v>94400</v>
      </c>
    </row>
    <row r="29" spans="3:10">
      <c r="C29" s="21" t="s">
        <v>17</v>
      </c>
      <c r="D29" s="19" t="s">
        <v>19</v>
      </c>
      <c r="E29" s="19"/>
      <c r="F29" s="19"/>
      <c r="G29" s="19" t="s">
        <v>18</v>
      </c>
      <c r="H29" s="19"/>
      <c r="I29" s="19"/>
      <c r="J29" s="19" t="s">
        <v>0</v>
      </c>
    </row>
    <row r="30" spans="3:10">
      <c r="C30" s="22"/>
      <c r="D30" s="10" t="s">
        <v>16</v>
      </c>
      <c r="E30" s="10" t="s">
        <v>15</v>
      </c>
      <c r="F30" s="10" t="s">
        <v>14</v>
      </c>
      <c r="G30" s="10" t="s">
        <v>16</v>
      </c>
      <c r="H30" s="10" t="s">
        <v>15</v>
      </c>
      <c r="I30" s="10" t="s">
        <v>14</v>
      </c>
      <c r="J30" s="19"/>
    </row>
    <row r="31" spans="3:10">
      <c r="C31" s="2" t="s">
        <v>21</v>
      </c>
      <c r="D31" s="6">
        <v>80000</v>
      </c>
      <c r="E31" s="11">
        <v>0.09</v>
      </c>
      <c r="F31" s="6">
        <v>7200</v>
      </c>
      <c r="G31" s="6">
        <v>80000</v>
      </c>
      <c r="H31" s="11">
        <v>0.09</v>
      </c>
      <c r="I31" s="6">
        <v>7200</v>
      </c>
      <c r="J31" s="6">
        <v>14400</v>
      </c>
    </row>
    <row r="32" spans="3:10">
      <c r="C32" s="2" t="s">
        <v>22</v>
      </c>
      <c r="D32" s="6">
        <v>100000</v>
      </c>
      <c r="E32" s="11">
        <v>0.09</v>
      </c>
      <c r="F32" s="6">
        <v>9000</v>
      </c>
      <c r="G32" s="6">
        <v>100000</v>
      </c>
      <c r="H32" s="11">
        <v>0.09</v>
      </c>
      <c r="I32" s="6">
        <v>9000</v>
      </c>
      <c r="J32" s="6">
        <v>18000</v>
      </c>
    </row>
    <row r="33" spans="3:10">
      <c r="C33" s="2" t="s">
        <v>23</v>
      </c>
      <c r="D33" s="6">
        <v>180000</v>
      </c>
      <c r="E33" s="6">
        <v>18</v>
      </c>
      <c r="F33" s="6">
        <v>16200</v>
      </c>
      <c r="G33" s="6">
        <v>180000</v>
      </c>
      <c r="H33" s="6">
        <v>18</v>
      </c>
      <c r="I33" s="6">
        <v>16200</v>
      </c>
      <c r="J33" s="6">
        <f>J31-J32</f>
        <v>-3600</v>
      </c>
    </row>
    <row r="34" spans="3:10">
      <c r="C34" s="4" t="s">
        <v>24</v>
      </c>
      <c r="D34" s="6"/>
      <c r="E34" s="6"/>
      <c r="F34" s="6"/>
      <c r="G34" s="6"/>
      <c r="H34" s="6"/>
      <c r="I34" s="6"/>
      <c r="J34" s="6"/>
    </row>
    <row r="35" spans="3:10">
      <c r="C35" s="4" t="s">
        <v>25</v>
      </c>
      <c r="D35" s="6"/>
      <c r="E35" s="6"/>
      <c r="F35" s="6"/>
      <c r="G35" s="6"/>
      <c r="H35" s="6"/>
      <c r="I35" s="6"/>
      <c r="J35" s="6"/>
    </row>
    <row r="41" spans="3:10">
      <c r="C41" s="1" t="s">
        <v>51</v>
      </c>
      <c r="G41" s="1" t="s">
        <v>35</v>
      </c>
    </row>
    <row r="42" spans="3:10">
      <c r="C42" s="13" t="s">
        <v>17</v>
      </c>
      <c r="D42" s="14" t="s">
        <v>39</v>
      </c>
      <c r="G42" s="5" t="s">
        <v>34</v>
      </c>
      <c r="H42" s="12" t="s">
        <v>19</v>
      </c>
      <c r="I42" s="12" t="s">
        <v>18</v>
      </c>
      <c r="J42" s="12" t="s">
        <v>0</v>
      </c>
    </row>
    <row r="43" spans="3:10">
      <c r="C43" s="2" t="s">
        <v>30</v>
      </c>
      <c r="D43" s="6">
        <v>720</v>
      </c>
      <c r="G43" s="2" t="s">
        <v>30</v>
      </c>
      <c r="H43" s="6">
        <v>0</v>
      </c>
      <c r="I43" s="6">
        <v>0</v>
      </c>
      <c r="J43" s="6">
        <v>0</v>
      </c>
    </row>
    <row r="44" spans="3:10">
      <c r="C44" s="2" t="s">
        <v>36</v>
      </c>
      <c r="D44" s="6">
        <v>0</v>
      </c>
      <c r="G44" s="2" t="s">
        <v>31</v>
      </c>
      <c r="H44" s="6">
        <v>9000</v>
      </c>
      <c r="I44" s="6">
        <v>9000</v>
      </c>
      <c r="J44" s="6">
        <v>18000</v>
      </c>
    </row>
    <row r="45" spans="3:10">
      <c r="C45" s="2" t="s">
        <v>37</v>
      </c>
      <c r="D45" s="6">
        <v>0</v>
      </c>
      <c r="G45" s="2" t="s">
        <v>32</v>
      </c>
      <c r="H45" s="6">
        <v>7200</v>
      </c>
      <c r="I45" s="6">
        <v>7200</v>
      </c>
      <c r="J45" s="6">
        <v>14400</v>
      </c>
    </row>
    <row r="46" spans="3:10">
      <c r="C46" s="2" t="s">
        <v>38</v>
      </c>
      <c r="D46" s="6">
        <v>0</v>
      </c>
      <c r="G46" s="2" t="s">
        <v>33</v>
      </c>
      <c r="H46" s="6">
        <f>H43+H44-H45</f>
        <v>1800</v>
      </c>
      <c r="I46" s="6">
        <f>I43+I44-I45</f>
        <v>1800</v>
      </c>
      <c r="J46" s="6">
        <f>J43+J44-J45</f>
        <v>3600</v>
      </c>
    </row>
    <row r="47" spans="3:10">
      <c r="C47" s="2" t="s">
        <v>33</v>
      </c>
      <c r="D47" s="6">
        <v>720</v>
      </c>
    </row>
  </sheetData>
  <mergeCells count="6">
    <mergeCell ref="J29:J30"/>
    <mergeCell ref="C8:D8"/>
    <mergeCell ref="C19:D19"/>
    <mergeCell ref="C29:C30"/>
    <mergeCell ref="D29:F29"/>
    <mergeCell ref="G29:I2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J51"/>
  <sheetViews>
    <sheetView topLeftCell="A28" workbookViewId="0">
      <selection activeCell="J51" sqref="J51"/>
    </sheetView>
  </sheetViews>
  <sheetFormatPr defaultRowHeight="15"/>
  <cols>
    <col min="3" max="3" width="32.5703125" customWidth="1"/>
    <col min="4" max="4" width="10.42578125" customWidth="1"/>
    <col min="5" max="5" width="11.42578125" customWidth="1"/>
    <col min="7" max="7" width="20.5703125" customWidth="1"/>
    <col min="8" max="8" width="10" customWidth="1"/>
  </cols>
  <sheetData>
    <row r="4" spans="2:4">
      <c r="B4" t="s">
        <v>28</v>
      </c>
      <c r="C4" t="s">
        <v>29</v>
      </c>
    </row>
    <row r="5" spans="2:4">
      <c r="C5" t="s">
        <v>41</v>
      </c>
    </row>
    <row r="8" spans="2:4">
      <c r="C8" s="1" t="s">
        <v>4</v>
      </c>
    </row>
    <row r="10" spans="2:4">
      <c r="C10" s="20" t="s">
        <v>1</v>
      </c>
      <c r="D10" s="20"/>
    </row>
    <row r="11" spans="2:4">
      <c r="C11" s="2" t="s">
        <v>2</v>
      </c>
      <c r="D11" s="2"/>
    </row>
    <row r="12" spans="2:4">
      <c r="C12" s="3" t="s">
        <v>7</v>
      </c>
      <c r="D12" s="3">
        <v>60000</v>
      </c>
    </row>
    <row r="13" spans="2:4">
      <c r="C13" s="3" t="s">
        <v>47</v>
      </c>
      <c r="D13" s="3"/>
    </row>
    <row r="14" spans="2:4">
      <c r="C14" s="2" t="s">
        <v>52</v>
      </c>
      <c r="D14" s="2">
        <f>D12*9%</f>
        <v>5400</v>
      </c>
    </row>
    <row r="15" spans="2:4">
      <c r="C15" s="2" t="s">
        <v>53</v>
      </c>
      <c r="D15" s="2">
        <f>D12*9%</f>
        <v>5400</v>
      </c>
    </row>
    <row r="16" spans="2:4">
      <c r="C16" s="3" t="s">
        <v>0</v>
      </c>
      <c r="D16" s="3">
        <f>SUM(D12:D15)</f>
        <v>70800</v>
      </c>
    </row>
    <row r="18" spans="3:10">
      <c r="C18" s="1" t="s">
        <v>3</v>
      </c>
    </row>
    <row r="21" spans="3:10">
      <c r="C21" s="20" t="s">
        <v>5</v>
      </c>
      <c r="D21" s="20"/>
    </row>
    <row r="22" spans="3:10">
      <c r="C22" s="2" t="s">
        <v>6</v>
      </c>
      <c r="D22" s="2"/>
    </row>
    <row r="23" spans="3:10">
      <c r="C23" s="3" t="s">
        <v>7</v>
      </c>
      <c r="D23" s="3">
        <v>64000</v>
      </c>
    </row>
    <row r="24" spans="3:10">
      <c r="C24" s="3" t="s">
        <v>48</v>
      </c>
      <c r="D24" s="3"/>
    </row>
    <row r="25" spans="3:10">
      <c r="C25" s="2" t="s">
        <v>52</v>
      </c>
      <c r="D25" s="2">
        <f>D23*9%</f>
        <v>5760</v>
      </c>
    </row>
    <row r="26" spans="3:10">
      <c r="C26" s="2" t="s">
        <v>53</v>
      </c>
      <c r="D26" s="2">
        <f>D23*9%</f>
        <v>5760</v>
      </c>
    </row>
    <row r="27" spans="3:10">
      <c r="C27" s="3" t="s">
        <v>0</v>
      </c>
      <c r="D27" s="3">
        <f>SUM(D23:D26)</f>
        <v>75520</v>
      </c>
    </row>
    <row r="30" spans="3:10">
      <c r="C30" s="21" t="s">
        <v>17</v>
      </c>
      <c r="D30" s="19" t="s">
        <v>19</v>
      </c>
      <c r="E30" s="19"/>
      <c r="F30" s="19"/>
      <c r="G30" s="19" t="s">
        <v>18</v>
      </c>
      <c r="H30" s="19"/>
      <c r="I30" s="19"/>
      <c r="J30" s="19" t="s">
        <v>0</v>
      </c>
    </row>
    <row r="31" spans="3:10">
      <c r="C31" s="22"/>
      <c r="D31" s="10" t="s">
        <v>16</v>
      </c>
      <c r="E31" s="10" t="s">
        <v>15</v>
      </c>
      <c r="F31" s="10" t="s">
        <v>14</v>
      </c>
      <c r="G31" s="10" t="s">
        <v>16</v>
      </c>
      <c r="H31" s="10" t="s">
        <v>15</v>
      </c>
      <c r="I31" s="10" t="s">
        <v>14</v>
      </c>
      <c r="J31" s="19"/>
    </row>
    <row r="32" spans="3:10">
      <c r="C32" s="2" t="s">
        <v>21</v>
      </c>
      <c r="D32" s="6">
        <v>64000</v>
      </c>
      <c r="E32" s="11">
        <v>0.09</v>
      </c>
      <c r="F32" s="6">
        <v>5760</v>
      </c>
      <c r="G32" s="6">
        <v>64000</v>
      </c>
      <c r="H32" s="11">
        <v>0.09</v>
      </c>
      <c r="I32" s="6">
        <v>5760</v>
      </c>
      <c r="J32" s="6">
        <v>11520</v>
      </c>
    </row>
    <row r="33" spans="3:10">
      <c r="C33" s="2" t="s">
        <v>22</v>
      </c>
      <c r="D33" s="6">
        <v>60000</v>
      </c>
      <c r="E33" s="11">
        <v>0.09</v>
      </c>
      <c r="F33" s="6">
        <v>5400</v>
      </c>
      <c r="G33" s="6">
        <v>60000</v>
      </c>
      <c r="H33" s="11">
        <v>0.09</v>
      </c>
      <c r="I33" s="6">
        <v>5400</v>
      </c>
      <c r="J33" s="6">
        <v>10800</v>
      </c>
    </row>
    <row r="34" spans="3:10">
      <c r="C34" s="2" t="s">
        <v>44</v>
      </c>
      <c r="D34" s="6"/>
      <c r="E34" s="11"/>
      <c r="F34" s="6">
        <v>3600</v>
      </c>
      <c r="G34" s="6"/>
      <c r="H34" s="11"/>
      <c r="I34" s="6"/>
      <c r="J34" s="6">
        <v>3600</v>
      </c>
    </row>
    <row r="35" spans="3:10">
      <c r="C35" s="2" t="s">
        <v>43</v>
      </c>
      <c r="D35" s="6"/>
      <c r="E35" s="11"/>
      <c r="F35" s="15" t="s">
        <v>58</v>
      </c>
      <c r="G35" s="6"/>
      <c r="H35" s="11"/>
      <c r="I35" s="6"/>
      <c r="J35" s="15" t="s">
        <v>58</v>
      </c>
    </row>
    <row r="36" spans="3:10">
      <c r="C36" s="2"/>
      <c r="D36" s="6"/>
      <c r="E36" s="11"/>
      <c r="F36" s="15" t="s">
        <v>58</v>
      </c>
      <c r="G36" s="6"/>
      <c r="H36" s="11"/>
      <c r="I36" s="6"/>
      <c r="J36" s="6">
        <f>SUM(J33+J34)</f>
        <v>14400</v>
      </c>
    </row>
    <row r="37" spans="3:10">
      <c r="C37" s="2" t="s">
        <v>23</v>
      </c>
      <c r="D37" s="6"/>
      <c r="E37" s="6"/>
      <c r="F37" s="6"/>
      <c r="G37" s="6"/>
      <c r="H37" s="6"/>
      <c r="I37" s="6"/>
      <c r="J37" s="6"/>
    </row>
    <row r="38" spans="3:10">
      <c r="C38" s="4" t="s">
        <v>24</v>
      </c>
      <c r="D38" s="6"/>
      <c r="E38" s="6"/>
      <c r="F38" s="6"/>
      <c r="G38" s="6"/>
      <c r="H38" s="6"/>
      <c r="I38" s="6"/>
      <c r="J38" s="6"/>
    </row>
    <row r="39" spans="3:10">
      <c r="C39" s="4" t="s">
        <v>25</v>
      </c>
      <c r="D39" s="6"/>
      <c r="E39" s="6"/>
      <c r="F39" s="15" t="s">
        <v>58</v>
      </c>
      <c r="G39" s="6"/>
      <c r="H39" s="6"/>
      <c r="I39" s="6"/>
      <c r="J39" s="15">
        <f>J36-J32</f>
        <v>2880</v>
      </c>
    </row>
    <row r="45" spans="3:10">
      <c r="C45" s="1" t="s">
        <v>51</v>
      </c>
      <c r="G45" s="1" t="s">
        <v>35</v>
      </c>
    </row>
    <row r="46" spans="3:10">
      <c r="C46" s="13" t="s">
        <v>17</v>
      </c>
      <c r="D46" s="14" t="s">
        <v>39</v>
      </c>
      <c r="G46" s="5" t="s">
        <v>34</v>
      </c>
      <c r="H46" s="12" t="s">
        <v>19</v>
      </c>
      <c r="I46" s="12" t="s">
        <v>18</v>
      </c>
      <c r="J46" s="12" t="s">
        <v>0</v>
      </c>
    </row>
    <row r="47" spans="3:10">
      <c r="C47" s="2" t="s">
        <v>30</v>
      </c>
      <c r="D47" s="6">
        <v>0</v>
      </c>
      <c r="G47" s="2" t="s">
        <v>30</v>
      </c>
      <c r="H47" s="6">
        <v>1800</v>
      </c>
      <c r="I47" s="6">
        <v>1800</v>
      </c>
      <c r="J47" s="6">
        <v>3600</v>
      </c>
    </row>
    <row r="48" spans="3:10">
      <c r="C48" s="2" t="s">
        <v>36</v>
      </c>
      <c r="D48" s="6">
        <v>0</v>
      </c>
      <c r="G48" s="2" t="s">
        <v>31</v>
      </c>
      <c r="H48" s="6">
        <v>5400</v>
      </c>
      <c r="I48" s="6">
        <v>5400</v>
      </c>
      <c r="J48" s="6">
        <v>10800</v>
      </c>
    </row>
    <row r="49" spans="3:10">
      <c r="C49" s="2" t="s">
        <v>37</v>
      </c>
      <c r="D49" s="6">
        <v>0</v>
      </c>
      <c r="G49" s="2" t="s">
        <v>32</v>
      </c>
      <c r="H49" s="6">
        <v>5760</v>
      </c>
      <c r="I49" s="6">
        <v>5760</v>
      </c>
      <c r="J49" s="6">
        <v>11520</v>
      </c>
    </row>
    <row r="50" spans="3:10">
      <c r="C50" s="2" t="s">
        <v>38</v>
      </c>
      <c r="D50" s="6">
        <v>0</v>
      </c>
      <c r="G50" s="2" t="s">
        <v>33</v>
      </c>
      <c r="H50" s="6">
        <f>H47+H48-H49</f>
        <v>1440</v>
      </c>
      <c r="I50" s="6">
        <f>I47+I48-I49</f>
        <v>1440</v>
      </c>
      <c r="J50" s="15">
        <f>J47+J48-J49</f>
        <v>2880</v>
      </c>
    </row>
    <row r="51" spans="3:10">
      <c r="C51" s="2" t="s">
        <v>33</v>
      </c>
      <c r="D51" s="6">
        <v>0</v>
      </c>
    </row>
  </sheetData>
  <mergeCells count="6">
    <mergeCell ref="J30:J31"/>
    <mergeCell ref="C10:D10"/>
    <mergeCell ref="C21:D21"/>
    <mergeCell ref="C30:C31"/>
    <mergeCell ref="D30:F30"/>
    <mergeCell ref="G30:I3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J37"/>
  <sheetViews>
    <sheetView workbookViewId="0">
      <selection activeCell="P28" sqref="P28"/>
    </sheetView>
  </sheetViews>
  <sheetFormatPr defaultRowHeight="15"/>
  <cols>
    <col min="3" max="3" width="31.85546875" customWidth="1"/>
    <col min="4" max="4" width="10.42578125" customWidth="1"/>
    <col min="5" max="5" width="11.140625" customWidth="1"/>
    <col min="7" max="7" width="18.7109375" customWidth="1"/>
    <col min="8" max="8" width="10.7109375" customWidth="1"/>
  </cols>
  <sheetData>
    <row r="4" spans="3:10">
      <c r="C4" t="s">
        <v>49</v>
      </c>
    </row>
    <row r="5" spans="3:10">
      <c r="C5" t="s">
        <v>57</v>
      </c>
    </row>
    <row r="6" spans="3:10">
      <c r="C6" t="s">
        <v>42</v>
      </c>
    </row>
    <row r="8" spans="3:10">
      <c r="C8" s="7"/>
      <c r="D8" s="8"/>
      <c r="E8" s="8"/>
      <c r="F8" s="8"/>
      <c r="G8" s="8"/>
      <c r="H8" s="8"/>
      <c r="I8" s="8"/>
      <c r="J8" s="8"/>
    </row>
    <row r="9" spans="3:10">
      <c r="C9" s="20" t="s">
        <v>5</v>
      </c>
      <c r="D9" s="20"/>
      <c r="E9" s="8"/>
      <c r="F9" s="8"/>
      <c r="G9" s="8"/>
      <c r="H9" s="8"/>
      <c r="I9" s="8"/>
      <c r="J9" s="8"/>
    </row>
    <row r="10" spans="3:10">
      <c r="C10" s="2" t="s">
        <v>45</v>
      </c>
      <c r="D10" s="2"/>
      <c r="E10" s="8"/>
      <c r="F10" s="8"/>
      <c r="G10" s="8"/>
      <c r="H10" s="8"/>
      <c r="I10" s="8"/>
      <c r="J10" s="8"/>
    </row>
    <row r="11" spans="3:10">
      <c r="C11" s="3" t="s">
        <v>7</v>
      </c>
      <c r="D11" s="3">
        <f>400*70</f>
        <v>28000</v>
      </c>
      <c r="E11" s="8"/>
      <c r="F11" s="8"/>
      <c r="G11" s="8"/>
      <c r="H11" s="8"/>
      <c r="I11" s="8"/>
      <c r="J11" s="8"/>
    </row>
    <row r="12" spans="3:10">
      <c r="C12" s="3" t="s">
        <v>50</v>
      </c>
      <c r="D12" s="3"/>
      <c r="E12" s="8"/>
      <c r="F12" s="8"/>
      <c r="G12" s="8"/>
      <c r="H12" s="8"/>
      <c r="I12" s="8"/>
      <c r="J12" s="8"/>
    </row>
    <row r="13" spans="3:10">
      <c r="C13" s="2" t="s">
        <v>52</v>
      </c>
      <c r="D13" s="2">
        <f>D11*9%</f>
        <v>2520</v>
      </c>
      <c r="E13" s="8"/>
      <c r="F13" s="8"/>
      <c r="G13" s="8"/>
      <c r="H13" s="8"/>
      <c r="I13" s="8"/>
      <c r="J13" s="8"/>
    </row>
    <row r="14" spans="3:10">
      <c r="C14" s="2" t="s">
        <v>53</v>
      </c>
      <c r="D14" s="2">
        <f>D11*9%</f>
        <v>2520</v>
      </c>
      <c r="E14" s="8"/>
      <c r="F14" s="8"/>
      <c r="G14" s="8"/>
      <c r="H14" s="8"/>
      <c r="I14" s="8"/>
      <c r="J14" s="8"/>
    </row>
    <row r="15" spans="3:10">
      <c r="C15" s="3" t="s">
        <v>0</v>
      </c>
      <c r="D15" s="3">
        <f>SUM(D11:D14)</f>
        <v>33040</v>
      </c>
      <c r="E15" s="8"/>
      <c r="F15" s="8"/>
      <c r="G15" s="8"/>
      <c r="H15" s="8"/>
      <c r="I15" s="8"/>
      <c r="J15" s="8"/>
    </row>
    <row r="16" spans="3:10">
      <c r="C16" s="9"/>
      <c r="D16" s="9"/>
      <c r="E16" s="8"/>
      <c r="F16" s="8"/>
      <c r="G16" s="8"/>
      <c r="H16" s="8"/>
      <c r="I16" s="8"/>
      <c r="J16" s="8"/>
    </row>
    <row r="17" spans="3:10">
      <c r="C17" s="9"/>
      <c r="D17" s="9"/>
      <c r="E17" s="8"/>
      <c r="F17" s="8"/>
      <c r="G17" s="8"/>
      <c r="H17" s="8"/>
      <c r="I17" s="8"/>
      <c r="J17" s="8"/>
    </row>
    <row r="18" spans="3:10">
      <c r="C18" s="21" t="s">
        <v>17</v>
      </c>
      <c r="D18" s="19" t="s">
        <v>19</v>
      </c>
      <c r="E18" s="19"/>
      <c r="F18" s="19"/>
      <c r="G18" s="19" t="s">
        <v>18</v>
      </c>
      <c r="H18" s="19"/>
      <c r="I18" s="19"/>
      <c r="J18" s="19" t="s">
        <v>0</v>
      </c>
    </row>
    <row r="19" spans="3:10">
      <c r="C19" s="22"/>
      <c r="D19" s="10" t="s">
        <v>16</v>
      </c>
      <c r="E19" s="10" t="s">
        <v>15</v>
      </c>
      <c r="F19" s="10" t="s">
        <v>14</v>
      </c>
      <c r="G19" s="10" t="s">
        <v>16</v>
      </c>
      <c r="H19" s="10" t="s">
        <v>15</v>
      </c>
      <c r="I19" s="10" t="s">
        <v>14</v>
      </c>
      <c r="J19" s="19"/>
    </row>
    <row r="20" spans="3:10">
      <c r="C20" s="2" t="s">
        <v>21</v>
      </c>
      <c r="D20" s="6">
        <v>160000</v>
      </c>
      <c r="E20" s="11">
        <v>0.09</v>
      </c>
      <c r="F20" s="6">
        <v>14400</v>
      </c>
      <c r="G20" s="6">
        <v>160000</v>
      </c>
      <c r="H20" s="11">
        <v>0.09</v>
      </c>
      <c r="I20" s="6">
        <v>14400</v>
      </c>
      <c r="J20" s="6">
        <v>28800</v>
      </c>
    </row>
    <row r="21" spans="3:10">
      <c r="C21" s="2" t="s">
        <v>22</v>
      </c>
      <c r="D21" s="15" t="s">
        <v>58</v>
      </c>
      <c r="E21" s="11" t="s">
        <v>58</v>
      </c>
      <c r="F21" s="6"/>
      <c r="G21" s="6"/>
      <c r="H21" s="11"/>
      <c r="I21" s="6"/>
      <c r="J21" s="6"/>
    </row>
    <row r="22" spans="3:10">
      <c r="C22" s="2" t="s">
        <v>44</v>
      </c>
      <c r="D22" s="6"/>
      <c r="E22" s="11"/>
      <c r="F22" s="6"/>
      <c r="G22" s="6"/>
      <c r="H22" s="11"/>
      <c r="I22" s="6"/>
      <c r="J22" s="6"/>
    </row>
    <row r="23" spans="3:10">
      <c r="C23" s="2" t="s">
        <v>43</v>
      </c>
      <c r="D23" s="6"/>
      <c r="E23" s="11"/>
      <c r="F23" s="6"/>
      <c r="G23" s="6"/>
      <c r="H23" s="11"/>
      <c r="I23" s="6"/>
      <c r="J23" s="6"/>
    </row>
    <row r="24" spans="3:10">
      <c r="C24" s="2"/>
      <c r="D24" s="6"/>
      <c r="E24" s="11"/>
      <c r="F24" s="6"/>
      <c r="G24" s="6"/>
      <c r="H24" s="11"/>
      <c r="I24" s="6"/>
      <c r="J24" s="6"/>
    </row>
    <row r="25" spans="3:10">
      <c r="C25" s="2" t="s">
        <v>23</v>
      </c>
      <c r="D25" s="6"/>
      <c r="E25" s="6"/>
      <c r="F25" s="6"/>
      <c r="G25" s="6"/>
      <c r="H25" s="6"/>
      <c r="I25" s="6"/>
      <c r="J25" s="6"/>
    </row>
    <row r="26" spans="3:10">
      <c r="C26" s="4" t="s">
        <v>24</v>
      </c>
      <c r="D26" s="6"/>
      <c r="E26" s="6"/>
      <c r="F26" s="6"/>
      <c r="G26" s="6"/>
      <c r="H26" s="6"/>
      <c r="I26" s="6"/>
      <c r="J26" s="6"/>
    </row>
    <row r="27" spans="3:10">
      <c r="C27" s="4" t="s">
        <v>25</v>
      </c>
      <c r="D27" s="6"/>
      <c r="E27" s="6"/>
      <c r="F27" s="6"/>
      <c r="G27" s="6"/>
      <c r="H27" s="6"/>
      <c r="I27" s="6"/>
      <c r="J27" s="6"/>
    </row>
    <row r="28" spans="3:10">
      <c r="C28" s="9"/>
      <c r="D28" s="9"/>
      <c r="E28" s="8"/>
      <c r="F28" s="8"/>
      <c r="G28" s="8"/>
      <c r="H28" s="8"/>
      <c r="I28" s="8"/>
      <c r="J28" s="8"/>
    </row>
    <row r="29" spans="3:10">
      <c r="C29" s="7"/>
      <c r="D29" s="8"/>
      <c r="E29" s="8"/>
      <c r="F29" s="8"/>
      <c r="G29" s="8"/>
      <c r="H29" s="8"/>
      <c r="I29" s="8"/>
      <c r="J29" s="8"/>
    </row>
    <row r="31" spans="3:10">
      <c r="C31" s="1" t="s">
        <v>51</v>
      </c>
      <c r="G31" s="1" t="s">
        <v>35</v>
      </c>
    </row>
    <row r="32" spans="3:10">
      <c r="C32" s="13" t="s">
        <v>17</v>
      </c>
      <c r="D32" s="14" t="s">
        <v>39</v>
      </c>
      <c r="G32" s="5" t="s">
        <v>34</v>
      </c>
      <c r="H32" s="12" t="s">
        <v>19</v>
      </c>
      <c r="I32" s="12" t="s">
        <v>18</v>
      </c>
      <c r="J32" s="12" t="s">
        <v>0</v>
      </c>
    </row>
    <row r="33" spans="3:10">
      <c r="C33" s="2" t="s">
        <v>30</v>
      </c>
      <c r="D33" s="6"/>
      <c r="G33" s="2" t="s">
        <v>30</v>
      </c>
      <c r="H33" s="6"/>
      <c r="I33" s="6"/>
      <c r="J33" s="6"/>
    </row>
    <row r="34" spans="3:10">
      <c r="C34" s="2" t="s">
        <v>36</v>
      </c>
      <c r="D34" s="6"/>
      <c r="G34" s="2" t="s">
        <v>31</v>
      </c>
      <c r="H34" s="6"/>
      <c r="I34" s="6"/>
      <c r="J34" s="6"/>
    </row>
    <row r="35" spans="3:10">
      <c r="C35" s="2" t="s">
        <v>37</v>
      </c>
      <c r="D35" s="6"/>
      <c r="G35" s="2" t="s">
        <v>32</v>
      </c>
      <c r="H35" s="6"/>
      <c r="I35" s="6"/>
      <c r="J35" s="6"/>
    </row>
    <row r="36" spans="3:10">
      <c r="C36" s="2" t="s">
        <v>38</v>
      </c>
      <c r="D36" s="6"/>
      <c r="G36" s="2" t="s">
        <v>33</v>
      </c>
      <c r="H36" s="6"/>
      <c r="I36" s="6"/>
      <c r="J36" s="6"/>
    </row>
    <row r="37" spans="3:10">
      <c r="C37" s="2" t="s">
        <v>33</v>
      </c>
      <c r="D37" s="6"/>
      <c r="J37" s="2"/>
    </row>
  </sheetData>
  <mergeCells count="5">
    <mergeCell ref="G18:I18"/>
    <mergeCell ref="J18:J19"/>
    <mergeCell ref="C9:D9"/>
    <mergeCell ref="C18:C19"/>
    <mergeCell ref="D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</vt:lpstr>
      <vt:lpstr>FEB</vt:lpstr>
      <vt:lpstr>MARCH</vt:lpstr>
      <vt:lpstr>APRIL</vt:lpstr>
      <vt:lpstr>MAY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</dc:creator>
  <cp:lastModifiedBy>user</cp:lastModifiedBy>
  <dcterms:created xsi:type="dcterms:W3CDTF">2017-05-01T12:02:50Z</dcterms:created>
  <dcterms:modified xsi:type="dcterms:W3CDTF">2018-02-16T11:40:59Z</dcterms:modified>
</cp:coreProperties>
</file>